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ocuments\Årmöten\"/>
    </mc:Choice>
  </mc:AlternateContent>
  <xr:revisionPtr revIDLastSave="0" documentId="8_{D20B0A76-4BCB-4F76-964A-821F9B8B37F2}" xr6:coauthVersionLast="46" xr6:coauthVersionMax="46" xr10:uidLastSave="{00000000-0000-0000-0000-000000000000}"/>
  <bookViews>
    <workbookView xWindow="-108" yWindow="-108" windowWidth="23256" windowHeight="12576" activeTab="2" xr2:uid="{00000000-000D-0000-FFFF-FFFF00000000}"/>
  </bookViews>
  <sheets>
    <sheet name="Blad4" sheetId="4" r:id="rId1"/>
    <sheet name="Blad5" sheetId="5" r:id="rId2"/>
    <sheet name="Blad1" sheetId="1" r:id="rId3"/>
    <sheet name="Blad2" sheetId="2" r:id="rId4"/>
    <sheet name="Blad3" sheetId="3" r:id="rId5"/>
  </sheets>
  <calcPr calcId="191029"/>
</workbook>
</file>

<file path=xl/calcChain.xml><?xml version="1.0" encoding="utf-8"?>
<calcChain xmlns="http://schemas.openxmlformats.org/spreadsheetml/2006/main">
  <c r="I15" i="3" l="1"/>
  <c r="K10" i="3"/>
  <c r="I10" i="3"/>
  <c r="I12" i="3" s="1"/>
  <c r="G28" i="1"/>
  <c r="F23" i="3"/>
  <c r="C21" i="3"/>
  <c r="F15" i="3"/>
  <c r="C14" i="3" l="1"/>
  <c r="F9" i="3"/>
  <c r="F127" i="1"/>
  <c r="G69" i="1"/>
  <c r="G65" i="1"/>
  <c r="G24" i="1"/>
  <c r="G37" i="1"/>
  <c r="G18" i="1"/>
  <c r="G54" i="1"/>
  <c r="I95" i="1" l="1"/>
  <c r="I91" i="1"/>
  <c r="I14" i="1"/>
  <c r="I36" i="1"/>
  <c r="I18" i="1"/>
  <c r="I37" i="1"/>
  <c r="I59" i="1"/>
  <c r="I53" i="1"/>
  <c r="I60" i="1"/>
  <c r="I51" i="1"/>
  <c r="I63" i="1"/>
  <c r="I65" i="1" s="1"/>
  <c r="I67" i="1" s="1"/>
  <c r="I69" i="1" s="1"/>
  <c r="I54" i="1"/>
  <c r="I76" i="1"/>
  <c r="I77" i="1" s="1"/>
  <c r="I28" i="1"/>
  <c r="I24" i="1"/>
  <c r="I30" i="1" s="1"/>
  <c r="I39" i="1" s="1"/>
</calcChain>
</file>

<file path=xl/sharedStrings.xml><?xml version="1.0" encoding="utf-8"?>
<sst xmlns="http://schemas.openxmlformats.org/spreadsheetml/2006/main" count="100" uniqueCount="83">
  <si>
    <t>Tillgångar</t>
  </si>
  <si>
    <t>Kassa</t>
  </si>
  <si>
    <t>Plusgiro</t>
  </si>
  <si>
    <t>Summa tillgångar</t>
  </si>
  <si>
    <t>Balansräkning</t>
  </si>
  <si>
    <t>Årets resultat</t>
  </si>
  <si>
    <t>Intäkter</t>
  </si>
  <si>
    <t>Kostnader</t>
  </si>
  <si>
    <t>Medlemsavgifter</t>
  </si>
  <si>
    <t>Friskvård/motion</t>
  </si>
  <si>
    <t>Gåvor</t>
  </si>
  <si>
    <t>Resor/aktiviteter</t>
  </si>
  <si>
    <t>Skatter o soc.avgifter</t>
  </si>
  <si>
    <t>Upplupna kostnader/förutbetalda intäkter</t>
  </si>
  <si>
    <t>Not</t>
  </si>
  <si>
    <t>Leverantörsskulder</t>
  </si>
  <si>
    <t>Upplupna kostnader</t>
  </si>
  <si>
    <t>SHB Donationskonto</t>
  </si>
  <si>
    <t>Avkastning donationskonto</t>
  </si>
  <si>
    <t>Upplupna intäkter/förutbetalda kostnader</t>
  </si>
  <si>
    <t>Årets resultat föreningen</t>
  </si>
  <si>
    <t>Donationskonto</t>
  </si>
  <si>
    <t>Medlemsmöten</t>
  </si>
  <si>
    <r>
      <t xml:space="preserve">Lidingö stad, </t>
    </r>
    <r>
      <rPr>
        <i/>
        <sz val="11"/>
        <rFont val="Arial"/>
        <family val="2"/>
      </rPr>
      <t>verksamhets-, hyresbidrag</t>
    </r>
  </si>
  <si>
    <t>Donationskonto:</t>
  </si>
  <si>
    <t>Ingående saldo</t>
  </si>
  <si>
    <t>Utgående saldo</t>
  </si>
  <si>
    <t>Styrelsen föreslår att årets resultat överföres i ny räkning enligt följande:</t>
  </si>
  <si>
    <t>Föreningen i övrigt:</t>
  </si>
  <si>
    <t>Föreningsrådet, lokalkostnader</t>
  </si>
  <si>
    <t>Finansiella kostnader</t>
  </si>
  <si>
    <t>Summa kostnader</t>
  </si>
  <si>
    <t>Eget kapital och Skulder</t>
  </si>
  <si>
    <t>Eget kapital</t>
  </si>
  <si>
    <t>Eget kapital föreningen</t>
  </si>
  <si>
    <t>Summa eget kapital föreningen</t>
  </si>
  <si>
    <t>Donationskapital</t>
  </si>
  <si>
    <t>Årets resultat donationskapital</t>
  </si>
  <si>
    <t>Summa totalt eget kapital</t>
  </si>
  <si>
    <t>Skulder</t>
  </si>
  <si>
    <t>Summa skulder</t>
  </si>
  <si>
    <t>Summa Eget kapital och skulder</t>
  </si>
  <si>
    <t>Totalt intäkter</t>
  </si>
  <si>
    <t>Verksamhetsresultat</t>
  </si>
  <si>
    <t>Från donationskapitalet</t>
  </si>
  <si>
    <t>Ingående behållning donationskonto</t>
  </si>
  <si>
    <t>Förvaltningskostnader</t>
  </si>
  <si>
    <t>Överfört till föreningsverksamheten</t>
  </si>
  <si>
    <t>Utgående donationskapital</t>
  </si>
  <si>
    <t>Årets resultat donationskonto</t>
  </si>
  <si>
    <t>Tilläggsupplysningar</t>
  </si>
  <si>
    <t>Donationskapital vid årets början</t>
  </si>
  <si>
    <t>Till föreningen under året</t>
  </si>
  <si>
    <r>
      <t xml:space="preserve">Föreningen Lidingö HjärtLung, </t>
    </r>
    <r>
      <rPr>
        <b/>
        <sz val="12"/>
        <rFont val="Arial"/>
        <family val="2"/>
      </rPr>
      <t>org.nr 802413-8375</t>
    </r>
  </si>
  <si>
    <t>Administration, styrelse</t>
  </si>
  <si>
    <t>Övriga kostnader</t>
  </si>
  <si>
    <t>Förutbetald intäkter</t>
  </si>
  <si>
    <t>Not 2 Donationskapital</t>
  </si>
  <si>
    <t xml:space="preserve">Teaterbiljetter </t>
  </si>
  <si>
    <t>Observationskonto</t>
  </si>
  <si>
    <t>Summa eget kapital donationskonto</t>
  </si>
  <si>
    <t>Resultatredovisning</t>
  </si>
  <si>
    <t>2019</t>
  </si>
  <si>
    <t>2019-12-31</t>
  </si>
  <si>
    <t>Styrelsearvode 2019, utbetalas jan-20</t>
  </si>
  <si>
    <t>Gymnastikavgifter</t>
  </si>
  <si>
    <t>Förutbetalda kostnader</t>
  </si>
  <si>
    <t>Not 1 Upplupna kostnader/förutbetalda intäkter/kostnader</t>
  </si>
  <si>
    <t>Ekonomisk redovisning för verksamhetsåret 2020</t>
  </si>
  <si>
    <t>Lokalhyra kv1/2021</t>
  </si>
  <si>
    <t>Summa donationskapital 2020-12-31</t>
  </si>
  <si>
    <t>Balansposter</t>
  </si>
  <si>
    <t>Upplupna intäkter  konto 1500</t>
  </si>
  <si>
    <t>Skatteskulder konto 2510</t>
  </si>
  <si>
    <t>Arbetsgivaravgifter konto 2740</t>
  </si>
  <si>
    <t>Förutbetalda intäkter konto 2300</t>
  </si>
  <si>
    <t xml:space="preserve"> sittgympaavgift v 2021</t>
  </si>
  <si>
    <t xml:space="preserve"> </t>
  </si>
  <si>
    <t>Leverantörsskulder konto 2440</t>
  </si>
  <si>
    <t>Skatter och arbetsgivaravgifter 2020</t>
  </si>
  <si>
    <t>Bankavgifter SHB affärskonto</t>
  </si>
  <si>
    <t>Avkastning SHB donationskonto, placerat i en räntefond</t>
  </si>
  <si>
    <t>Förvaltningskostnader räntefonden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</si>
</sst>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#,##0.00_ ;\-#,##0.00\ "/>
    <numFmt numFmtId="165" formatCode="_-* #,##0\ &quot;kr&quot;_-;\-* #,##0\ &quot;kr&quot;_-;_-* &quot;-&quot;??\ &quot;kr&quot;_-;_-@_-"/>
  </numFmts>
  <fonts count="17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6" fillId="0" borderId="0" xfId="0" applyFont="1"/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0" xfId="0" applyNumberFormat="1" applyFont="1"/>
    <xf numFmtId="4" fontId="3" fillId="0" borderId="0" xfId="0" applyNumberFormat="1" applyFont="1" applyBorder="1" applyAlignment="1">
      <alignment horizontal="right"/>
    </xf>
    <xf numFmtId="0" fontId="7" fillId="0" borderId="0" xfId="0" applyFont="1"/>
    <xf numFmtId="4" fontId="3" fillId="0" borderId="1" xfId="0" applyNumberFormat="1" applyFont="1" applyBorder="1" applyAlignment="1">
      <alignment horizontal="right"/>
    </xf>
    <xf numFmtId="4" fontId="6" fillId="0" borderId="0" xfId="0" applyNumberFormat="1" applyFont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 applyBorder="1" applyAlignment="1">
      <alignment horizontal="right"/>
    </xf>
    <xf numFmtId="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quotePrefix="1" applyNumberFormat="1" applyFont="1" applyAlignment="1">
      <alignment horizontal="right"/>
    </xf>
    <xf numFmtId="14" fontId="7" fillId="0" borderId="0" xfId="0" quotePrefix="1" applyNumberFormat="1" applyFont="1" applyAlignment="1">
      <alignment horizontal="right"/>
    </xf>
    <xf numFmtId="0" fontId="8" fillId="0" borderId="0" xfId="0" applyFont="1"/>
    <xf numFmtId="4" fontId="7" fillId="0" borderId="0" xfId="0" applyNumberFormat="1" applyFont="1" applyAlignment="1">
      <alignment horizontal="right"/>
    </xf>
    <xf numFmtId="4" fontId="8" fillId="0" borderId="0" xfId="0" applyNumberFormat="1" applyFont="1"/>
    <xf numFmtId="4" fontId="6" fillId="0" borderId="0" xfId="0" applyNumberFormat="1" applyFont="1" applyBorder="1"/>
    <xf numFmtId="0" fontId="3" fillId="0" borderId="0" xfId="0" applyFont="1" applyAlignment="1">
      <alignment horizontal="center"/>
    </xf>
    <xf numFmtId="4" fontId="6" fillId="0" borderId="0" xfId="0" quotePrefix="1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4" fontId="9" fillId="0" borderId="0" xfId="0" applyNumberFormat="1" applyFont="1"/>
    <xf numFmtId="0" fontId="11" fillId="0" borderId="0" xfId="0" applyFont="1"/>
    <xf numFmtId="0" fontId="12" fillId="0" borderId="0" xfId="0" applyFont="1"/>
    <xf numFmtId="0" fontId="10" fillId="0" borderId="0" xfId="0" applyFont="1"/>
    <xf numFmtId="4" fontId="6" fillId="0" borderId="0" xfId="0" quotePrefix="1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0" fontId="9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4" fontId="3" fillId="0" borderId="0" xfId="0" applyNumberFormat="1" applyFont="1" applyBorder="1"/>
    <xf numFmtId="4" fontId="7" fillId="0" borderId="0" xfId="0" quotePrefix="1" applyNumberFormat="1" applyFont="1" applyAlignment="1">
      <alignment horizontal="center"/>
    </xf>
    <xf numFmtId="14" fontId="7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center"/>
    </xf>
    <xf numFmtId="4" fontId="6" fillId="0" borderId="0" xfId="0" quotePrefix="1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4" fontId="7" fillId="0" borderId="0" xfId="0" quotePrefix="1" applyNumberFormat="1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right"/>
    </xf>
    <xf numFmtId="0" fontId="5" fillId="0" borderId="0" xfId="0" applyFont="1"/>
    <xf numFmtId="0" fontId="13" fillId="0" borderId="0" xfId="0" applyFont="1"/>
    <xf numFmtId="0" fontId="14" fillId="0" borderId="0" xfId="0" applyFont="1"/>
    <xf numFmtId="165" fontId="0" fillId="0" borderId="0" xfId="1" applyNumberFormat="1" applyFont="1"/>
    <xf numFmtId="4" fontId="3" fillId="0" borderId="0" xfId="0" applyNumberFormat="1" applyFont="1" applyFill="1" applyAlignment="1">
      <alignment horizontal="right"/>
    </xf>
    <xf numFmtId="4" fontId="3" fillId="0" borderId="1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0" fontId="15" fillId="0" borderId="0" xfId="0" applyFont="1"/>
    <xf numFmtId="2" fontId="15" fillId="0" borderId="0" xfId="0" applyNumberFormat="1" applyFont="1"/>
    <xf numFmtId="4" fontId="3" fillId="2" borderId="0" xfId="0" applyNumberFormat="1" applyFont="1" applyFill="1" applyAlignment="1">
      <alignment horizontal="right"/>
    </xf>
    <xf numFmtId="4" fontId="8" fillId="0" borderId="0" xfId="0" applyNumberFormat="1" applyFont="1" applyBorder="1"/>
    <xf numFmtId="4" fontId="3" fillId="2" borderId="1" xfId="0" applyNumberFormat="1" applyFont="1" applyFill="1" applyBorder="1" applyAlignment="1">
      <alignment horizontal="right"/>
    </xf>
    <xf numFmtId="4" fontId="6" fillId="0" borderId="0" xfId="0" applyNumberFormat="1" applyFont="1" applyFill="1"/>
    <xf numFmtId="0" fontId="6" fillId="0" borderId="0" xfId="0" applyFont="1" applyFill="1"/>
    <xf numFmtId="0" fontId="6" fillId="0" borderId="1" xfId="0" applyFont="1" applyFill="1" applyBorder="1"/>
    <xf numFmtId="165" fontId="16" fillId="0" borderId="0" xfId="1" applyNumberFormat="1" applyFont="1"/>
    <xf numFmtId="4" fontId="3" fillId="0" borderId="0" xfId="1" applyNumberFormat="1" applyFont="1" applyFill="1"/>
    <xf numFmtId="0" fontId="3" fillId="0" borderId="0" xfId="0" applyFont="1" applyAlignment="1">
      <alignment horizontal="left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5" sqref="B5"/>
    </sheetView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N214"/>
  <sheetViews>
    <sheetView tabSelected="1" topLeftCell="A94" zoomScale="115" zoomScaleNormal="115" workbookViewId="0">
      <selection activeCell="F106" sqref="F106"/>
    </sheetView>
  </sheetViews>
  <sheetFormatPr defaultColWidth="9.109375" defaultRowHeight="13.8" x14ac:dyDescent="0.25"/>
  <cols>
    <col min="1" max="1" width="2.44140625" style="1" customWidth="1"/>
    <col min="2" max="3" width="9.109375" style="1"/>
    <col min="4" max="4" width="9.33203125" style="1" customWidth="1"/>
    <col min="5" max="5" width="12.88671875" style="1" customWidth="1"/>
    <col min="6" max="6" width="14.109375" style="10" customWidth="1"/>
    <col min="7" max="7" width="13.77734375" style="4" bestFit="1" customWidth="1"/>
    <col min="8" max="8" width="1.88671875" style="33" customWidth="1"/>
    <col min="9" max="9" width="13.6640625" style="4" bestFit="1" customWidth="1"/>
    <col min="10" max="10" width="2.88671875" style="5" customWidth="1"/>
    <col min="11" max="11" width="14.6640625" style="5" bestFit="1" customWidth="1"/>
    <col min="12" max="12" width="13.109375" style="5" bestFit="1" customWidth="1"/>
    <col min="13" max="13" width="10.21875" style="1" bestFit="1" customWidth="1"/>
    <col min="14" max="14" width="15.33203125" style="1" customWidth="1"/>
    <col min="15" max="16384" width="9.109375" style="1"/>
  </cols>
  <sheetData>
    <row r="7" spans="1:14" s="23" customFormat="1" ht="21" x14ac:dyDescent="0.4">
      <c r="A7" s="28" t="s">
        <v>53</v>
      </c>
      <c r="F7" s="24"/>
      <c r="G7" s="25"/>
      <c r="H7" s="32"/>
      <c r="I7" s="25"/>
      <c r="J7" s="26"/>
      <c r="K7" s="26"/>
      <c r="L7" s="26"/>
    </row>
    <row r="8" spans="1:14" ht="30" customHeight="1" x14ac:dyDescent="0.3">
      <c r="A8" s="29" t="s">
        <v>68</v>
      </c>
    </row>
    <row r="9" spans="1:14" ht="23.25" customHeight="1" x14ac:dyDescent="0.3">
      <c r="A9" s="27"/>
    </row>
    <row r="10" spans="1:14" ht="23.25" customHeight="1" x14ac:dyDescent="0.3">
      <c r="A10" s="27"/>
    </row>
    <row r="12" spans="1:14" ht="15.6" x14ac:dyDescent="0.3">
      <c r="A12" s="27" t="s">
        <v>4</v>
      </c>
      <c r="F12" s="14" t="s">
        <v>14</v>
      </c>
      <c r="G12" s="39">
        <v>44196</v>
      </c>
      <c r="H12" s="34"/>
      <c r="I12" s="15" t="s">
        <v>63</v>
      </c>
      <c r="N12" s="16"/>
    </row>
    <row r="13" spans="1:14" ht="15" customHeight="1" x14ac:dyDescent="0.25">
      <c r="A13" s="2" t="s">
        <v>0</v>
      </c>
      <c r="N13" s="4"/>
    </row>
    <row r="14" spans="1:14" ht="15" customHeight="1" x14ac:dyDescent="0.25">
      <c r="A14" s="1" t="s">
        <v>19</v>
      </c>
      <c r="F14" s="10">
        <v>1</v>
      </c>
      <c r="G14" s="4">
        <v>0</v>
      </c>
      <c r="I14" s="4">
        <f>1096+7580</f>
        <v>8676</v>
      </c>
      <c r="N14" s="4"/>
    </row>
    <row r="15" spans="1:14" x14ac:dyDescent="0.25">
      <c r="A15" s="1" t="s">
        <v>1</v>
      </c>
      <c r="G15" s="4">
        <v>327</v>
      </c>
      <c r="I15" s="4">
        <v>428</v>
      </c>
      <c r="N15" s="4"/>
    </row>
    <row r="16" spans="1:14" x14ac:dyDescent="0.25">
      <c r="A16" s="1" t="s">
        <v>2</v>
      </c>
      <c r="G16" s="4">
        <v>76622.64</v>
      </c>
      <c r="I16" s="4">
        <v>152950.39000000001</v>
      </c>
      <c r="N16" s="4"/>
    </row>
    <row r="17" spans="1:14" ht="16.5" customHeight="1" x14ac:dyDescent="0.25">
      <c r="A17" s="1" t="s">
        <v>17</v>
      </c>
      <c r="F17" s="10">
        <v>2</v>
      </c>
      <c r="G17" s="53">
        <v>1174270.74</v>
      </c>
      <c r="I17" s="8">
        <v>1147522.43</v>
      </c>
      <c r="N17" s="6"/>
    </row>
    <row r="18" spans="1:14" ht="15" customHeight="1" x14ac:dyDescent="0.25">
      <c r="A18" s="2" t="s">
        <v>3</v>
      </c>
      <c r="G18" s="11">
        <f>SUM(G14:G17)</f>
        <v>1251220.3799999999</v>
      </c>
      <c r="I18" s="11">
        <f>SUM(I14:I17)</f>
        <v>1309576.8199999998</v>
      </c>
      <c r="N18" s="11"/>
    </row>
    <row r="19" spans="1:14" x14ac:dyDescent="0.25">
      <c r="N19" s="4"/>
    </row>
    <row r="20" spans="1:14" ht="15" customHeight="1" x14ac:dyDescent="0.25">
      <c r="A20" s="2" t="s">
        <v>32</v>
      </c>
      <c r="N20" s="4"/>
    </row>
    <row r="21" spans="1:14" ht="15" customHeight="1" x14ac:dyDescent="0.25">
      <c r="A21" s="2" t="s">
        <v>33</v>
      </c>
      <c r="N21" s="6"/>
    </row>
    <row r="22" spans="1:14" ht="15" customHeight="1" x14ac:dyDescent="0.25">
      <c r="A22" s="1" t="s">
        <v>34</v>
      </c>
      <c r="F22" s="21"/>
      <c r="G22" s="4">
        <v>85398.89</v>
      </c>
      <c r="I22" s="4">
        <v>79298.320000000007</v>
      </c>
      <c r="N22" s="6"/>
    </row>
    <row r="23" spans="1:14" ht="15" customHeight="1" x14ac:dyDescent="0.25">
      <c r="A23" s="1" t="s">
        <v>20</v>
      </c>
      <c r="F23" s="21"/>
      <c r="G23" s="53">
        <v>-22029.25</v>
      </c>
      <c r="I23" s="8">
        <v>6100.57</v>
      </c>
      <c r="N23" s="6"/>
    </row>
    <row r="24" spans="1:14" s="2" customFormat="1" ht="15" customHeight="1" x14ac:dyDescent="0.25">
      <c r="A24" s="2" t="s">
        <v>35</v>
      </c>
      <c r="F24" s="10"/>
      <c r="G24" s="9">
        <f>SUM(G22:G23)</f>
        <v>63369.64</v>
      </c>
      <c r="H24" s="35"/>
      <c r="I24" s="11">
        <f>SUM(I22:I23)</f>
        <v>85398.890000000014</v>
      </c>
      <c r="J24" s="9"/>
      <c r="K24" s="9"/>
      <c r="L24" s="9"/>
      <c r="N24" s="12"/>
    </row>
    <row r="25" spans="1:14" ht="15" customHeight="1" x14ac:dyDescent="0.25">
      <c r="F25" s="21"/>
      <c r="N25" s="6"/>
    </row>
    <row r="26" spans="1:14" ht="15" customHeight="1" x14ac:dyDescent="0.25">
      <c r="A26" s="1" t="s">
        <v>36</v>
      </c>
      <c r="F26" s="10">
        <v>2</v>
      </c>
      <c r="G26" s="4">
        <v>1147522.43</v>
      </c>
      <c r="I26" s="4">
        <v>1149741.45</v>
      </c>
    </row>
    <row r="27" spans="1:14" ht="15" customHeight="1" x14ac:dyDescent="0.25">
      <c r="A27" s="1" t="s">
        <v>37</v>
      </c>
      <c r="F27" s="21"/>
      <c r="G27" s="53">
        <v>26748.31</v>
      </c>
      <c r="I27" s="8">
        <v>-2219.02</v>
      </c>
    </row>
    <row r="28" spans="1:14" s="2" customFormat="1" ht="15" customHeight="1" x14ac:dyDescent="0.25">
      <c r="A28" s="2" t="s">
        <v>60</v>
      </c>
      <c r="F28" s="10"/>
      <c r="G28" s="61">
        <f>SUM(G26:G27)</f>
        <v>1174270.74</v>
      </c>
      <c r="H28" s="35"/>
      <c r="I28" s="11">
        <f>SUM(I26:I27)</f>
        <v>1147522.43</v>
      </c>
      <c r="J28" s="9"/>
      <c r="K28" s="9"/>
    </row>
    <row r="29" spans="1:14" s="2" customFormat="1" ht="15" customHeight="1" x14ac:dyDescent="0.25">
      <c r="F29" s="10"/>
      <c r="G29" s="62"/>
      <c r="H29" s="35"/>
      <c r="I29" s="11"/>
      <c r="J29" s="9"/>
      <c r="K29" s="9"/>
    </row>
    <row r="30" spans="1:14" s="2" customFormat="1" ht="15" customHeight="1" x14ac:dyDescent="0.25">
      <c r="A30" s="2" t="s">
        <v>38</v>
      </c>
      <c r="F30" s="10"/>
      <c r="G30" s="61">
        <v>1237640.3799999999</v>
      </c>
      <c r="H30" s="35"/>
      <c r="I30" s="11">
        <f>I24+I28</f>
        <v>1232921.3199999998</v>
      </c>
      <c r="J30" s="9"/>
      <c r="K30" s="9"/>
    </row>
    <row r="31" spans="1:14" ht="15" customHeight="1" x14ac:dyDescent="0.25">
      <c r="F31" s="21"/>
    </row>
    <row r="32" spans="1:14" s="2" customFormat="1" ht="15" customHeight="1" x14ac:dyDescent="0.25">
      <c r="A32" s="2" t="s">
        <v>39</v>
      </c>
      <c r="F32" s="10"/>
      <c r="H32" s="35"/>
      <c r="I32" s="11"/>
      <c r="J32" s="9"/>
      <c r="K32" s="9"/>
    </row>
    <row r="33" spans="1:14" x14ac:dyDescent="0.25">
      <c r="A33" s="1" t="s">
        <v>15</v>
      </c>
      <c r="G33" s="4">
        <v>805</v>
      </c>
      <c r="I33" s="4">
        <v>48302.5</v>
      </c>
    </row>
    <row r="34" spans="1:14" x14ac:dyDescent="0.25">
      <c r="A34" s="1" t="s">
        <v>12</v>
      </c>
      <c r="G34" s="4">
        <v>12525</v>
      </c>
      <c r="I34" s="4">
        <v>17889</v>
      </c>
      <c r="N34" s="6"/>
    </row>
    <row r="35" spans="1:14" x14ac:dyDescent="0.25">
      <c r="A35" s="1" t="s">
        <v>59</v>
      </c>
      <c r="G35" s="4">
        <v>0</v>
      </c>
      <c r="I35" s="4">
        <v>0</v>
      </c>
      <c r="N35" s="6"/>
    </row>
    <row r="36" spans="1:14" x14ac:dyDescent="0.25">
      <c r="A36" s="1" t="s">
        <v>13</v>
      </c>
      <c r="F36" s="10">
        <v>1</v>
      </c>
      <c r="G36" s="8">
        <v>250</v>
      </c>
      <c r="I36" s="8">
        <f>8214+150+150+300+1150+350+150</f>
        <v>10464</v>
      </c>
      <c r="N36" s="6"/>
    </row>
    <row r="37" spans="1:14" s="2" customFormat="1" x14ac:dyDescent="0.25">
      <c r="A37" s="2" t="s">
        <v>40</v>
      </c>
      <c r="F37" s="10"/>
      <c r="G37" s="9">
        <f>SUM(G33:G36)</f>
        <v>13580</v>
      </c>
      <c r="H37" s="35"/>
      <c r="I37" s="11">
        <f>SUM(I33:I36)</f>
        <v>76655.5</v>
      </c>
      <c r="J37" s="9"/>
      <c r="K37" s="9"/>
      <c r="L37" s="9"/>
      <c r="N37" s="12"/>
    </row>
    <row r="38" spans="1:14" s="2" customFormat="1" x14ac:dyDescent="0.25">
      <c r="F38" s="10"/>
      <c r="H38" s="35"/>
      <c r="I38" s="11"/>
      <c r="J38" s="9"/>
      <c r="K38" s="9"/>
      <c r="L38" s="9"/>
      <c r="N38" s="12"/>
    </row>
    <row r="39" spans="1:14" s="2" customFormat="1" ht="15" customHeight="1" x14ac:dyDescent="0.25">
      <c r="A39" s="2" t="s">
        <v>41</v>
      </c>
      <c r="F39" s="10"/>
      <c r="G39" s="9">
        <v>1250970.3799999999</v>
      </c>
      <c r="H39" s="35"/>
      <c r="I39" s="11">
        <f>I30+I37</f>
        <v>1309576.8199999998</v>
      </c>
      <c r="J39" s="9"/>
      <c r="K39" s="9"/>
      <c r="L39" s="9"/>
      <c r="N39" s="12"/>
    </row>
    <row r="40" spans="1:14" s="2" customFormat="1" ht="15" customHeight="1" x14ac:dyDescent="0.25">
      <c r="F40" s="10"/>
      <c r="G40" s="11"/>
      <c r="H40" s="35"/>
      <c r="I40" s="12"/>
      <c r="J40" s="9"/>
      <c r="K40" s="9"/>
      <c r="L40" s="9"/>
      <c r="N40" s="35"/>
    </row>
    <row r="41" spans="1:14" s="2" customFormat="1" ht="15" customHeight="1" x14ac:dyDescent="0.25">
      <c r="F41" s="10"/>
      <c r="G41" s="11"/>
      <c r="H41" s="35"/>
      <c r="I41" s="12"/>
      <c r="J41" s="9"/>
      <c r="K41" s="9"/>
      <c r="L41" s="9"/>
      <c r="N41" s="35"/>
    </row>
    <row r="42" spans="1:14" s="2" customFormat="1" ht="15" customHeight="1" x14ac:dyDescent="0.25">
      <c r="F42" s="10"/>
      <c r="G42" s="11"/>
      <c r="H42" s="35"/>
      <c r="I42" s="12"/>
      <c r="J42" s="9"/>
      <c r="K42" s="9"/>
      <c r="L42" s="9"/>
      <c r="N42" s="35"/>
    </row>
    <row r="43" spans="1:14" s="2" customFormat="1" ht="15" customHeight="1" x14ac:dyDescent="0.25">
      <c r="F43" s="10"/>
      <c r="G43" s="11"/>
      <c r="H43" s="35"/>
      <c r="I43" s="12"/>
      <c r="J43" s="9"/>
      <c r="K43" s="9"/>
      <c r="L43" s="9"/>
      <c r="N43" s="35"/>
    </row>
    <row r="44" spans="1:14" s="2" customFormat="1" ht="15" customHeight="1" x14ac:dyDescent="0.25">
      <c r="F44" s="10"/>
      <c r="G44" s="11"/>
      <c r="H44" s="35"/>
      <c r="I44" s="12"/>
      <c r="J44" s="9"/>
      <c r="K44" s="9"/>
      <c r="L44" s="9"/>
      <c r="N44" s="35"/>
    </row>
    <row r="45" spans="1:14" x14ac:dyDescent="0.25">
      <c r="I45" s="6"/>
      <c r="J45" s="9"/>
      <c r="N45" s="33"/>
    </row>
    <row r="46" spans="1:14" ht="15.6" x14ac:dyDescent="0.3">
      <c r="A46" s="27" t="s">
        <v>61</v>
      </c>
      <c r="G46" s="40">
        <v>2020</v>
      </c>
      <c r="H46" s="36"/>
      <c r="I46" s="38" t="s">
        <v>62</v>
      </c>
      <c r="N46" s="43"/>
    </row>
    <row r="47" spans="1:14" x14ac:dyDescent="0.25">
      <c r="A47" s="2" t="s">
        <v>6</v>
      </c>
      <c r="H47" s="36"/>
      <c r="I47" s="18"/>
      <c r="N47" s="44"/>
    </row>
    <row r="48" spans="1:14" ht="23.25" customHeight="1" x14ac:dyDescent="0.3">
      <c r="A48" s="1" t="s">
        <v>23</v>
      </c>
      <c r="G48" s="52">
        <v>34059</v>
      </c>
      <c r="I48" s="4">
        <v>31096</v>
      </c>
      <c r="L48" s="37"/>
      <c r="N48" s="6"/>
    </row>
    <row r="49" spans="1:14" x14ac:dyDescent="0.25">
      <c r="A49" s="1" t="s">
        <v>8</v>
      </c>
      <c r="G49" s="52">
        <v>35280</v>
      </c>
      <c r="I49" s="4">
        <v>36240</v>
      </c>
      <c r="L49" s="37"/>
      <c r="N49" s="6"/>
    </row>
    <row r="50" spans="1:14" x14ac:dyDescent="0.25">
      <c r="A50" s="1" t="s">
        <v>10</v>
      </c>
      <c r="G50" s="52">
        <v>770</v>
      </c>
      <c r="I50" s="4">
        <v>200</v>
      </c>
      <c r="L50" s="37"/>
      <c r="N50" s="6"/>
    </row>
    <row r="51" spans="1:14" s="17" customFormat="1" x14ac:dyDescent="0.25">
      <c r="A51" s="1" t="s">
        <v>9</v>
      </c>
      <c r="F51" s="10"/>
      <c r="G51" s="65">
        <v>77916</v>
      </c>
      <c r="H51" s="33"/>
      <c r="I51" s="4">
        <f>35000+7200+4400+90884+21350</f>
        <v>158834</v>
      </c>
      <c r="J51" s="19"/>
      <c r="K51" s="5"/>
      <c r="L51" s="59"/>
      <c r="N51" s="6"/>
    </row>
    <row r="52" spans="1:14" x14ac:dyDescent="0.25">
      <c r="A52" s="1" t="s">
        <v>22</v>
      </c>
      <c r="G52" s="52">
        <v>0</v>
      </c>
      <c r="I52" s="4">
        <v>5267</v>
      </c>
      <c r="L52" s="37"/>
      <c r="N52" s="6"/>
    </row>
    <row r="53" spans="1:14" x14ac:dyDescent="0.25">
      <c r="A53" s="1" t="s">
        <v>11</v>
      </c>
      <c r="G53" s="53">
        <v>5760</v>
      </c>
      <c r="I53" s="8">
        <f>25525+97200+5000</f>
        <v>127725</v>
      </c>
      <c r="L53" s="37"/>
      <c r="N53" s="6"/>
    </row>
    <row r="54" spans="1:14" s="2" customFormat="1" x14ac:dyDescent="0.25">
      <c r="A54" s="2" t="s">
        <v>42</v>
      </c>
      <c r="F54" s="10"/>
      <c r="G54" s="61">
        <f>SUM(G48:G53)</f>
        <v>153785</v>
      </c>
      <c r="H54" s="20"/>
      <c r="I54" s="11">
        <f>SUM(I48:I53)</f>
        <v>359362</v>
      </c>
      <c r="J54" s="9"/>
      <c r="K54" s="9"/>
      <c r="L54" s="9"/>
      <c r="N54" s="12"/>
    </row>
    <row r="55" spans="1:14" s="2" customFormat="1" x14ac:dyDescent="0.25">
      <c r="F55" s="10"/>
      <c r="G55" s="62"/>
      <c r="H55" s="20"/>
      <c r="I55" s="11"/>
      <c r="J55" s="9"/>
      <c r="K55" s="9"/>
      <c r="L55" s="9"/>
      <c r="N55" s="12"/>
    </row>
    <row r="56" spans="1:14" s="2" customFormat="1" x14ac:dyDescent="0.25">
      <c r="A56" s="2" t="s">
        <v>7</v>
      </c>
      <c r="B56" s="1"/>
      <c r="F56" s="10"/>
      <c r="G56" s="62"/>
      <c r="H56" s="20"/>
      <c r="I56" s="11"/>
      <c r="J56" s="9"/>
      <c r="K56" s="9"/>
      <c r="L56" s="9"/>
      <c r="N56" s="12"/>
    </row>
    <row r="57" spans="1:14" x14ac:dyDescent="0.25">
      <c r="A57" s="1" t="s">
        <v>29</v>
      </c>
      <c r="F57" s="21"/>
      <c r="G57" s="52">
        <v>25280</v>
      </c>
      <c r="H57" s="37"/>
      <c r="I57" s="4">
        <v>24980</v>
      </c>
      <c r="N57" s="6"/>
    </row>
    <row r="58" spans="1:14" x14ac:dyDescent="0.25">
      <c r="A58" s="1" t="s">
        <v>10</v>
      </c>
      <c r="F58" s="21"/>
      <c r="G58" s="52">
        <v>1000</v>
      </c>
      <c r="H58" s="37"/>
      <c r="N58" s="6"/>
    </row>
    <row r="59" spans="1:14" x14ac:dyDescent="0.25">
      <c r="A59" s="1" t="s">
        <v>9</v>
      </c>
      <c r="F59" s="21"/>
      <c r="G59" s="52">
        <v>92992</v>
      </c>
      <c r="H59" s="37"/>
      <c r="I59" s="4">
        <f>3753+13617+9328+15289+13487+75747+6000+22800</f>
        <v>160021</v>
      </c>
      <c r="N59" s="6"/>
    </row>
    <row r="60" spans="1:14" x14ac:dyDescent="0.25">
      <c r="A60" s="1" t="s">
        <v>54</v>
      </c>
      <c r="F60" s="21"/>
      <c r="G60" s="52">
        <v>48846.25</v>
      </c>
      <c r="H60" s="37"/>
      <c r="I60" s="4">
        <f>18119.98+45881.25</f>
        <v>64001.229999999996</v>
      </c>
      <c r="N60" s="6"/>
    </row>
    <row r="61" spans="1:14" x14ac:dyDescent="0.25">
      <c r="A61" s="1" t="s">
        <v>22</v>
      </c>
      <c r="F61" s="21"/>
      <c r="G61" s="52">
        <v>6636</v>
      </c>
      <c r="H61" s="37"/>
      <c r="I61" s="4">
        <v>22495.200000000001</v>
      </c>
      <c r="N61" s="6"/>
    </row>
    <row r="62" spans="1:14" x14ac:dyDescent="0.25">
      <c r="A62" s="1" t="s">
        <v>55</v>
      </c>
      <c r="F62" s="21"/>
      <c r="G62" s="52">
        <v>960</v>
      </c>
      <c r="H62" s="37"/>
      <c r="I62" s="4">
        <v>485</v>
      </c>
      <c r="N62" s="6"/>
    </row>
    <row r="63" spans="1:14" x14ac:dyDescent="0.25">
      <c r="A63" s="1" t="s">
        <v>11</v>
      </c>
      <c r="F63" s="21"/>
      <c r="G63" s="52">
        <v>0</v>
      </c>
      <c r="H63" s="37"/>
      <c r="I63" s="4">
        <f>34240+125939</f>
        <v>160179</v>
      </c>
      <c r="N63" s="6"/>
    </row>
    <row r="64" spans="1:14" x14ac:dyDescent="0.25">
      <c r="A64" s="1" t="s">
        <v>30</v>
      </c>
      <c r="F64" s="21"/>
      <c r="G64" s="53">
        <v>100</v>
      </c>
      <c r="H64" s="37"/>
      <c r="I64" s="8">
        <v>1100</v>
      </c>
      <c r="N64" s="6"/>
    </row>
    <row r="65" spans="1:14" s="2" customFormat="1" x14ac:dyDescent="0.25">
      <c r="A65" s="2" t="s">
        <v>31</v>
      </c>
      <c r="F65" s="10"/>
      <c r="G65" s="61">
        <f>SUM(G57:G64)</f>
        <v>175814.25</v>
      </c>
      <c r="H65" s="20"/>
      <c r="I65" s="12">
        <f>SUM(I57:I64)</f>
        <v>433261.43</v>
      </c>
      <c r="J65" s="9"/>
      <c r="K65" s="9"/>
      <c r="L65" s="9"/>
      <c r="N65" s="12"/>
    </row>
    <row r="66" spans="1:14" x14ac:dyDescent="0.25">
      <c r="F66" s="21"/>
      <c r="G66" s="52"/>
      <c r="H66" s="37"/>
      <c r="I66" s="11"/>
      <c r="N66" s="6"/>
    </row>
    <row r="67" spans="1:14" s="2" customFormat="1" x14ac:dyDescent="0.25">
      <c r="A67" s="2" t="s">
        <v>43</v>
      </c>
      <c r="F67" s="10"/>
      <c r="G67" s="61">
        <v>-22029.25</v>
      </c>
      <c r="H67" s="11"/>
      <c r="I67" s="11">
        <f>I54-I65</f>
        <v>-73899.429999999993</v>
      </c>
      <c r="J67" s="9"/>
      <c r="K67" s="9"/>
      <c r="L67" s="9"/>
      <c r="N67" s="12"/>
    </row>
    <row r="68" spans="1:14" s="2" customFormat="1" x14ac:dyDescent="0.25">
      <c r="A68" s="2" t="s">
        <v>44</v>
      </c>
      <c r="F68" s="10">
        <v>2</v>
      </c>
      <c r="G68" s="63">
        <v>0</v>
      </c>
      <c r="H68" s="20"/>
      <c r="I68" s="31">
        <v>80000</v>
      </c>
      <c r="J68" s="9"/>
      <c r="K68" s="9"/>
      <c r="L68" s="9"/>
      <c r="N68" s="12"/>
    </row>
    <row r="69" spans="1:14" s="2" customFormat="1" x14ac:dyDescent="0.25">
      <c r="A69" s="2" t="s">
        <v>20</v>
      </c>
      <c r="F69" s="10"/>
      <c r="G69" s="61">
        <f>SUM(G67:G68)</f>
        <v>-22029.25</v>
      </c>
      <c r="H69" s="20"/>
      <c r="I69" s="12">
        <f>SUM(I67:I68)</f>
        <v>6100.570000000007</v>
      </c>
      <c r="J69" s="9"/>
      <c r="K69" s="9"/>
      <c r="L69" s="9"/>
      <c r="N69" s="12"/>
    </row>
    <row r="70" spans="1:14" s="2" customFormat="1" x14ac:dyDescent="0.25">
      <c r="F70" s="10"/>
      <c r="G70" s="62"/>
      <c r="H70" s="20"/>
      <c r="I70" s="11"/>
      <c r="J70" s="9"/>
      <c r="K70" s="9"/>
      <c r="L70" s="9"/>
      <c r="N70" s="12"/>
    </row>
    <row r="71" spans="1:14" s="2" customFormat="1" x14ac:dyDescent="0.25">
      <c r="A71" s="2" t="s">
        <v>21</v>
      </c>
      <c r="F71" s="10"/>
      <c r="G71" s="62"/>
      <c r="H71" s="20"/>
      <c r="I71" s="11"/>
      <c r="J71" s="9"/>
      <c r="K71" s="9"/>
      <c r="L71" s="9"/>
      <c r="N71" s="12"/>
    </row>
    <row r="72" spans="1:14" s="2" customFormat="1" x14ac:dyDescent="0.25">
      <c r="A72" s="2" t="s">
        <v>45</v>
      </c>
      <c r="F72" s="10">
        <v>2</v>
      </c>
      <c r="G72" s="61">
        <v>1147522.43</v>
      </c>
      <c r="H72" s="20"/>
      <c r="I72" s="11">
        <v>1149741.45</v>
      </c>
      <c r="J72" s="9"/>
      <c r="K72" s="9"/>
      <c r="L72" s="9"/>
      <c r="N72" s="12"/>
    </row>
    <row r="73" spans="1:14" x14ac:dyDescent="0.25">
      <c r="A73" s="1" t="s">
        <v>18</v>
      </c>
      <c r="F73" s="21"/>
      <c r="G73" s="52">
        <v>37854.31</v>
      </c>
      <c r="H73" s="37"/>
      <c r="I73" s="4">
        <v>88074.06</v>
      </c>
      <c r="N73" s="6"/>
    </row>
    <row r="74" spans="1:14" x14ac:dyDescent="0.25">
      <c r="A74" s="1" t="s">
        <v>46</v>
      </c>
      <c r="F74" s="21"/>
      <c r="G74" s="52">
        <v>-11106</v>
      </c>
      <c r="H74" s="37"/>
      <c r="I74" s="4">
        <v>-10293.08</v>
      </c>
      <c r="N74" s="6"/>
    </row>
    <row r="75" spans="1:14" x14ac:dyDescent="0.25">
      <c r="A75" s="1" t="s">
        <v>47</v>
      </c>
      <c r="F75" s="21"/>
      <c r="G75" s="53">
        <v>0</v>
      </c>
      <c r="H75" s="37"/>
      <c r="I75" s="8">
        <v>-80000</v>
      </c>
      <c r="N75" s="6"/>
    </row>
    <row r="76" spans="1:14" s="2" customFormat="1" x14ac:dyDescent="0.25">
      <c r="A76" s="2" t="s">
        <v>48</v>
      </c>
      <c r="F76" s="10"/>
      <c r="G76" s="61">
        <v>1174270.74</v>
      </c>
      <c r="H76" s="20"/>
      <c r="I76" s="11">
        <f>SUM(I72:I75)</f>
        <v>1147522.43</v>
      </c>
      <c r="J76" s="9"/>
      <c r="K76" s="9"/>
      <c r="L76" s="9"/>
      <c r="N76" s="12"/>
    </row>
    <row r="77" spans="1:14" s="2" customFormat="1" x14ac:dyDescent="0.25">
      <c r="A77" s="2" t="s">
        <v>49</v>
      </c>
      <c r="F77" s="10"/>
      <c r="G77" s="9">
        <v>26748.31</v>
      </c>
      <c r="H77" s="20"/>
      <c r="I77" s="11">
        <f>I76-I72</f>
        <v>-2219.0200000000186</v>
      </c>
      <c r="J77" s="9"/>
      <c r="K77" s="9"/>
      <c r="L77" s="9"/>
      <c r="N77" s="12"/>
    </row>
    <row r="78" spans="1:14" s="2" customFormat="1" x14ac:dyDescent="0.25">
      <c r="F78" s="10"/>
      <c r="H78" s="20"/>
      <c r="I78" s="11"/>
      <c r="J78" s="9"/>
      <c r="K78" s="9"/>
      <c r="L78" s="9"/>
      <c r="N78" s="12"/>
    </row>
    <row r="79" spans="1:14" s="2" customFormat="1" x14ac:dyDescent="0.25">
      <c r="F79" s="10"/>
      <c r="H79" s="20"/>
      <c r="I79" s="11"/>
      <c r="J79" s="9"/>
      <c r="L79" s="9"/>
      <c r="N79" s="12"/>
    </row>
    <row r="80" spans="1:14" s="2" customFormat="1" x14ac:dyDescent="0.25">
      <c r="A80" s="2" t="s">
        <v>50</v>
      </c>
      <c r="F80" s="10"/>
      <c r="H80" s="20"/>
      <c r="I80" s="11"/>
      <c r="J80" s="9"/>
      <c r="K80" s="9"/>
      <c r="L80" s="9"/>
      <c r="N80" s="30"/>
    </row>
    <row r="81" spans="1:14" x14ac:dyDescent="0.25">
      <c r="I81" s="22"/>
      <c r="N81" s="6"/>
    </row>
    <row r="82" spans="1:14" x14ac:dyDescent="0.25">
      <c r="N82" s="6"/>
    </row>
    <row r="83" spans="1:14" x14ac:dyDescent="0.25">
      <c r="A83" s="7" t="s">
        <v>67</v>
      </c>
      <c r="G83" s="42">
        <v>2020</v>
      </c>
      <c r="I83" s="41" t="s">
        <v>62</v>
      </c>
      <c r="N83" s="30"/>
    </row>
    <row r="84" spans="1:14" ht="14.4" x14ac:dyDescent="0.3">
      <c r="A84" s="3" t="s">
        <v>16</v>
      </c>
      <c r="N84" s="6"/>
    </row>
    <row r="85" spans="1:14" x14ac:dyDescent="0.25">
      <c r="B85" s="1" t="s">
        <v>64</v>
      </c>
      <c r="G85" s="4">
        <v>0</v>
      </c>
      <c r="I85" s="4">
        <v>8214</v>
      </c>
      <c r="N85" s="6"/>
    </row>
    <row r="86" spans="1:14" x14ac:dyDescent="0.25">
      <c r="B86" s="1" t="s">
        <v>79</v>
      </c>
      <c r="G86" s="4">
        <v>12525</v>
      </c>
      <c r="N86" s="6"/>
    </row>
    <row r="87" spans="1:14" x14ac:dyDescent="0.25">
      <c r="I87" s="6"/>
      <c r="N87" s="6"/>
    </row>
    <row r="88" spans="1:14" ht="14.4" x14ac:dyDescent="0.3">
      <c r="A88" s="3" t="s">
        <v>56</v>
      </c>
      <c r="I88" s="6"/>
      <c r="N88" s="6"/>
    </row>
    <row r="89" spans="1:14" ht="14.4" x14ac:dyDescent="0.3">
      <c r="A89" s="3"/>
      <c r="B89" s="1" t="s">
        <v>58</v>
      </c>
      <c r="G89" s="4">
        <v>0</v>
      </c>
      <c r="I89" s="6">
        <v>1100</v>
      </c>
      <c r="N89" s="6"/>
    </row>
    <row r="90" spans="1:14" ht="14.4" x14ac:dyDescent="0.3">
      <c r="A90" s="3"/>
      <c r="B90" s="1" t="s">
        <v>65</v>
      </c>
      <c r="G90" s="8">
        <v>250</v>
      </c>
      <c r="I90" s="8">
        <v>1150</v>
      </c>
      <c r="N90" s="6"/>
    </row>
    <row r="91" spans="1:14" ht="14.4" x14ac:dyDescent="0.3">
      <c r="A91" s="3"/>
      <c r="G91" s="11">
        <v>250</v>
      </c>
      <c r="H91" s="35"/>
      <c r="I91" s="12">
        <f>SUM(I85:I90)</f>
        <v>10464</v>
      </c>
      <c r="N91" s="12"/>
    </row>
    <row r="92" spans="1:14" ht="14.4" x14ac:dyDescent="0.3">
      <c r="A92" s="3" t="s">
        <v>66</v>
      </c>
      <c r="I92" s="6"/>
      <c r="N92" s="6"/>
    </row>
    <row r="93" spans="1:14" ht="14.4" x14ac:dyDescent="0.3">
      <c r="A93" s="3"/>
      <c r="B93" s="1" t="s">
        <v>69</v>
      </c>
      <c r="G93" s="4">
        <v>0</v>
      </c>
      <c r="I93" s="6">
        <v>7580</v>
      </c>
      <c r="N93" s="6"/>
    </row>
    <row r="94" spans="1:14" ht="14.4" x14ac:dyDescent="0.3">
      <c r="A94" s="3"/>
      <c r="G94" s="8"/>
      <c r="I94" s="8"/>
      <c r="N94" s="6"/>
    </row>
    <row r="95" spans="1:14" ht="14.4" x14ac:dyDescent="0.3">
      <c r="A95" s="3"/>
      <c r="G95" s="11">
        <v>0</v>
      </c>
      <c r="I95" s="12">
        <f>SUM(I93:I94)</f>
        <v>7580</v>
      </c>
      <c r="N95" s="12"/>
    </row>
    <row r="96" spans="1:14" ht="14.4" x14ac:dyDescent="0.3">
      <c r="A96" s="3"/>
      <c r="N96" s="6"/>
    </row>
    <row r="97" spans="1:14" ht="14.4" x14ac:dyDescent="0.3">
      <c r="A97" s="3"/>
      <c r="N97" s="6"/>
    </row>
    <row r="98" spans="1:14" ht="14.4" x14ac:dyDescent="0.3">
      <c r="A98" s="3"/>
      <c r="N98" s="6"/>
    </row>
    <row r="99" spans="1:14" x14ac:dyDescent="0.25">
      <c r="N99" s="6"/>
    </row>
    <row r="100" spans="1:14" x14ac:dyDescent="0.25">
      <c r="A100" s="7" t="s">
        <v>57</v>
      </c>
      <c r="N100" s="6"/>
    </row>
    <row r="101" spans="1:14" x14ac:dyDescent="0.25">
      <c r="A101" s="1" t="s">
        <v>51</v>
      </c>
      <c r="G101" s="5">
        <v>1147522.43</v>
      </c>
      <c r="N101" s="6"/>
    </row>
    <row r="102" spans="1:14" x14ac:dyDescent="0.25">
      <c r="A102" s="1" t="s">
        <v>81</v>
      </c>
      <c r="G102" s="52">
        <v>37854.31</v>
      </c>
      <c r="N102" s="6"/>
    </row>
    <row r="103" spans="1:14" x14ac:dyDescent="0.25">
      <c r="A103" s="1" t="s">
        <v>82</v>
      </c>
      <c r="G103" s="4">
        <v>-9756</v>
      </c>
      <c r="N103" s="6"/>
    </row>
    <row r="104" spans="1:14" x14ac:dyDescent="0.25">
      <c r="A104" s="66" t="s">
        <v>80</v>
      </c>
      <c r="G104" s="4">
        <v>-1350</v>
      </c>
      <c r="N104" s="6"/>
    </row>
    <row r="105" spans="1:14" ht="14.4" x14ac:dyDescent="0.3">
      <c r="A105" s="3" t="s">
        <v>52</v>
      </c>
      <c r="N105" s="45"/>
    </row>
    <row r="106" spans="1:14" x14ac:dyDescent="0.25">
      <c r="B106" s="1" t="s">
        <v>11</v>
      </c>
      <c r="G106" s="52">
        <v>0</v>
      </c>
      <c r="N106" s="46"/>
    </row>
    <row r="107" spans="1:14" x14ac:dyDescent="0.25">
      <c r="B107" s="1" t="s">
        <v>9</v>
      </c>
      <c r="G107" s="52">
        <v>0</v>
      </c>
      <c r="N107" s="46"/>
    </row>
    <row r="108" spans="1:14" x14ac:dyDescent="0.25">
      <c r="B108" s="1" t="s">
        <v>22</v>
      </c>
      <c r="G108" s="53">
        <v>0</v>
      </c>
      <c r="N108" s="6"/>
    </row>
    <row r="109" spans="1:14" x14ac:dyDescent="0.25">
      <c r="G109" s="54"/>
      <c r="N109" s="6"/>
    </row>
    <row r="110" spans="1:14" s="2" customFormat="1" x14ac:dyDescent="0.25">
      <c r="A110" s="2" t="s">
        <v>70</v>
      </c>
      <c r="F110" s="10"/>
      <c r="G110" s="11">
        <v>1174270.74</v>
      </c>
      <c r="H110" s="35"/>
      <c r="J110" s="9"/>
      <c r="K110" s="9"/>
      <c r="L110" s="9"/>
      <c r="N110" s="12"/>
    </row>
    <row r="111" spans="1:14" s="2" customFormat="1" x14ac:dyDescent="0.25">
      <c r="F111" s="10"/>
      <c r="G111" s="11"/>
      <c r="H111" s="35"/>
      <c r="I111" s="11"/>
      <c r="J111" s="9"/>
      <c r="K111" s="9"/>
      <c r="L111" s="9"/>
      <c r="N111" s="35"/>
    </row>
    <row r="112" spans="1:14" s="2" customFormat="1" x14ac:dyDescent="0.25">
      <c r="F112" s="10"/>
      <c r="G112" s="11"/>
      <c r="H112" s="35"/>
      <c r="I112" s="11"/>
      <c r="J112" s="9"/>
      <c r="K112" s="9"/>
      <c r="L112" s="9"/>
      <c r="N112" s="35"/>
    </row>
    <row r="113" spans="1:14" s="2" customFormat="1" x14ac:dyDescent="0.25">
      <c r="F113" s="10"/>
      <c r="G113" s="11"/>
      <c r="H113" s="35"/>
      <c r="I113" s="11"/>
      <c r="J113" s="9"/>
      <c r="K113" s="9"/>
      <c r="L113" s="9"/>
      <c r="N113" s="35"/>
    </row>
    <row r="114" spans="1:14" s="2" customFormat="1" x14ac:dyDescent="0.25">
      <c r="F114" s="10"/>
      <c r="G114" s="11"/>
      <c r="H114" s="35"/>
      <c r="I114" s="11"/>
      <c r="J114" s="9"/>
      <c r="K114" s="9"/>
      <c r="L114" s="9"/>
      <c r="N114" s="35"/>
    </row>
    <row r="115" spans="1:14" x14ac:dyDescent="0.25">
      <c r="G115" s="11"/>
      <c r="M115" s="56"/>
      <c r="N115" s="33"/>
    </row>
    <row r="116" spans="1:14" x14ac:dyDescent="0.25">
      <c r="M116" s="56"/>
      <c r="N116" s="33"/>
    </row>
    <row r="117" spans="1:14" x14ac:dyDescent="0.25">
      <c r="A117" s="2" t="s">
        <v>27</v>
      </c>
      <c r="E117" s="5"/>
      <c r="F117" s="13"/>
      <c r="H117" s="37"/>
      <c r="M117" s="56"/>
      <c r="N117" s="33"/>
    </row>
    <row r="118" spans="1:14" x14ac:dyDescent="0.25">
      <c r="E118" s="5"/>
      <c r="F118" s="13"/>
      <c r="H118" s="37"/>
      <c r="M118" s="56"/>
      <c r="N118" s="33"/>
    </row>
    <row r="119" spans="1:14" x14ac:dyDescent="0.25">
      <c r="A119" s="2" t="s">
        <v>24</v>
      </c>
      <c r="E119" s="5"/>
      <c r="F119" s="13"/>
      <c r="H119" s="37"/>
      <c r="M119" s="56"/>
      <c r="N119" s="33"/>
    </row>
    <row r="120" spans="1:14" x14ac:dyDescent="0.25">
      <c r="B120" s="1" t="s">
        <v>25</v>
      </c>
      <c r="F120" s="4">
        <v>1147522.43</v>
      </c>
      <c r="I120" s="6"/>
      <c r="M120" s="56"/>
      <c r="N120" s="33"/>
    </row>
    <row r="121" spans="1:14" x14ac:dyDescent="0.25">
      <c r="B121" s="1" t="s">
        <v>5</v>
      </c>
      <c r="F121" s="53">
        <v>26748.31</v>
      </c>
      <c r="I121" s="6"/>
      <c r="M121" s="56"/>
      <c r="N121" s="33"/>
    </row>
    <row r="122" spans="1:14" x14ac:dyDescent="0.25">
      <c r="B122" s="1" t="s">
        <v>26</v>
      </c>
      <c r="F122" s="52">
        <v>1174270.74</v>
      </c>
      <c r="I122" s="6"/>
      <c r="M122" s="56"/>
      <c r="N122" s="33"/>
    </row>
    <row r="123" spans="1:14" x14ac:dyDescent="0.25">
      <c r="I123" s="6"/>
      <c r="M123" s="56"/>
      <c r="N123" s="33"/>
    </row>
    <row r="124" spans="1:14" x14ac:dyDescent="0.25">
      <c r="A124" s="2" t="s">
        <v>28</v>
      </c>
      <c r="I124" s="6"/>
      <c r="M124" s="56"/>
      <c r="N124" s="33"/>
    </row>
    <row r="125" spans="1:14" x14ac:dyDescent="0.25">
      <c r="B125" s="1" t="s">
        <v>25</v>
      </c>
      <c r="F125" s="47">
        <v>85398.89</v>
      </c>
      <c r="I125" s="6"/>
      <c r="M125" s="56"/>
      <c r="N125" s="33"/>
    </row>
    <row r="126" spans="1:14" x14ac:dyDescent="0.25">
      <c r="B126" s="1" t="s">
        <v>5</v>
      </c>
      <c r="F126" s="8">
        <v>-22029.25</v>
      </c>
      <c r="I126" s="6"/>
      <c r="M126" s="57"/>
      <c r="N126" s="33"/>
    </row>
    <row r="127" spans="1:14" x14ac:dyDescent="0.25">
      <c r="B127" s="1" t="s">
        <v>26</v>
      </c>
      <c r="F127" s="47">
        <f>SUM(F125:F126)</f>
        <v>63369.64</v>
      </c>
      <c r="I127" s="6"/>
      <c r="M127" s="56"/>
      <c r="N127" s="33"/>
    </row>
    <row r="128" spans="1:14" x14ac:dyDescent="0.25">
      <c r="M128" s="56"/>
      <c r="N128" s="33"/>
    </row>
    <row r="129" spans="3:14" x14ac:dyDescent="0.25">
      <c r="M129" s="55"/>
      <c r="N129" s="33"/>
    </row>
    <row r="130" spans="3:14" x14ac:dyDescent="0.25">
      <c r="M130" s="57" t="s">
        <v>77</v>
      </c>
      <c r="N130" s="33"/>
    </row>
    <row r="131" spans="3:14" x14ac:dyDescent="0.25">
      <c r="N131" s="33"/>
    </row>
    <row r="132" spans="3:14" x14ac:dyDescent="0.25">
      <c r="N132" s="33"/>
    </row>
    <row r="133" spans="3:14" x14ac:dyDescent="0.25">
      <c r="N133" s="33"/>
    </row>
    <row r="134" spans="3:14" x14ac:dyDescent="0.25">
      <c r="N134" s="33"/>
    </row>
    <row r="135" spans="3:14" x14ac:dyDescent="0.25">
      <c r="N135" s="33"/>
    </row>
    <row r="136" spans="3:14" x14ac:dyDescent="0.25">
      <c r="N136" s="33"/>
    </row>
    <row r="137" spans="3:14" x14ac:dyDescent="0.25">
      <c r="N137" s="33"/>
    </row>
    <row r="138" spans="3:14" x14ac:dyDescent="0.25">
      <c r="C138"/>
      <c r="D138"/>
      <c r="E138"/>
      <c r="F138"/>
      <c r="N138" s="33"/>
    </row>
    <row r="139" spans="3:14" ht="15.6" x14ac:dyDescent="0.3">
      <c r="C139" s="49" t="s">
        <v>71</v>
      </c>
      <c r="D139"/>
      <c r="E139"/>
      <c r="F139"/>
      <c r="N139" s="33"/>
    </row>
    <row r="140" spans="3:14" x14ac:dyDescent="0.25">
      <c r="C140"/>
      <c r="D140"/>
      <c r="E140"/>
      <c r="F140"/>
      <c r="N140" s="33"/>
    </row>
    <row r="141" spans="3:14" x14ac:dyDescent="0.25">
      <c r="C141" s="50"/>
      <c r="D141"/>
      <c r="E141"/>
      <c r="F141" s="51"/>
      <c r="N141" s="33"/>
    </row>
    <row r="142" spans="3:14" x14ac:dyDescent="0.25">
      <c r="C142" s="48"/>
      <c r="D142"/>
      <c r="E142"/>
      <c r="F142"/>
      <c r="N142" s="33"/>
    </row>
    <row r="143" spans="3:14" x14ac:dyDescent="0.25">
      <c r="C143"/>
      <c r="D143"/>
      <c r="E143"/>
      <c r="F143" s="51"/>
      <c r="N143" s="33"/>
    </row>
    <row r="144" spans="3:14" x14ac:dyDescent="0.25">
      <c r="C144" s="50" t="s">
        <v>78</v>
      </c>
      <c r="D144"/>
      <c r="E144"/>
      <c r="F144" s="51">
        <v>805</v>
      </c>
      <c r="N144" s="33"/>
    </row>
    <row r="145" spans="3:14" x14ac:dyDescent="0.25">
      <c r="C145"/>
      <c r="D145"/>
      <c r="E145"/>
      <c r="F145"/>
      <c r="N145" s="33"/>
    </row>
    <row r="146" spans="3:14" x14ac:dyDescent="0.25">
      <c r="C146" s="50" t="s">
        <v>75</v>
      </c>
      <c r="D146"/>
      <c r="E146"/>
      <c r="F146" s="51">
        <v>250</v>
      </c>
      <c r="N146" s="33"/>
    </row>
    <row r="147" spans="3:14" x14ac:dyDescent="0.25">
      <c r="C147"/>
      <c r="D147"/>
      <c r="E147"/>
      <c r="F147"/>
      <c r="N147" s="33"/>
    </row>
    <row r="148" spans="3:14" x14ac:dyDescent="0.25">
      <c r="C148"/>
      <c r="D148"/>
      <c r="E148"/>
      <c r="F148"/>
      <c r="N148" s="33"/>
    </row>
    <row r="149" spans="3:14" x14ac:dyDescent="0.25">
      <c r="C149" s="50" t="s">
        <v>73</v>
      </c>
      <c r="D149"/>
      <c r="E149"/>
      <c r="F149" s="51">
        <v>8610</v>
      </c>
      <c r="N149" s="33"/>
    </row>
    <row r="150" spans="3:14" x14ac:dyDescent="0.25">
      <c r="C150"/>
      <c r="D150"/>
      <c r="E150"/>
      <c r="F150"/>
      <c r="N150" s="33"/>
    </row>
    <row r="151" spans="3:14" x14ac:dyDescent="0.25">
      <c r="C151" s="50" t="s">
        <v>74</v>
      </c>
      <c r="D151"/>
      <c r="E151"/>
      <c r="F151" s="64">
        <v>3915</v>
      </c>
      <c r="N151" s="33"/>
    </row>
    <row r="152" spans="3:14" x14ac:dyDescent="0.25">
      <c r="C152"/>
      <c r="D152"/>
      <c r="E152"/>
      <c r="F152"/>
      <c r="N152" s="33"/>
    </row>
    <row r="153" spans="3:14" x14ac:dyDescent="0.25">
      <c r="C153"/>
      <c r="D153"/>
      <c r="E153"/>
      <c r="F153"/>
      <c r="N153" s="33"/>
    </row>
    <row r="154" spans="3:14" x14ac:dyDescent="0.25">
      <c r="C154"/>
      <c r="D154"/>
      <c r="E154"/>
      <c r="F154"/>
      <c r="N154" s="33"/>
    </row>
    <row r="155" spans="3:14" x14ac:dyDescent="0.25">
      <c r="N155" s="33"/>
    </row>
    <row r="156" spans="3:14" x14ac:dyDescent="0.25">
      <c r="N156" s="33"/>
    </row>
    <row r="157" spans="3:14" x14ac:dyDescent="0.25">
      <c r="N157" s="33"/>
    </row>
    <row r="158" spans="3:14" x14ac:dyDescent="0.25">
      <c r="N158" s="33"/>
    </row>
    <row r="159" spans="3:14" x14ac:dyDescent="0.25">
      <c r="N159" s="33"/>
    </row>
    <row r="160" spans="3:14" x14ac:dyDescent="0.25">
      <c r="N160" s="33"/>
    </row>
    <row r="161" spans="14:14" x14ac:dyDescent="0.25">
      <c r="N161" s="33"/>
    </row>
    <row r="162" spans="14:14" x14ac:dyDescent="0.25">
      <c r="N162" s="33"/>
    </row>
    <row r="163" spans="14:14" x14ac:dyDescent="0.25">
      <c r="N163" s="33"/>
    </row>
    <row r="164" spans="14:14" x14ac:dyDescent="0.25">
      <c r="N164" s="33"/>
    </row>
    <row r="165" spans="14:14" x14ac:dyDescent="0.25">
      <c r="N165" s="33"/>
    </row>
    <row r="166" spans="14:14" x14ac:dyDescent="0.25">
      <c r="N166" s="33"/>
    </row>
    <row r="167" spans="14:14" x14ac:dyDescent="0.25">
      <c r="N167" s="33"/>
    </row>
    <row r="168" spans="14:14" x14ac:dyDescent="0.25">
      <c r="N168" s="33"/>
    </row>
    <row r="169" spans="14:14" x14ac:dyDescent="0.25">
      <c r="N169" s="33"/>
    </row>
    <row r="170" spans="14:14" x14ac:dyDescent="0.25">
      <c r="N170" s="33"/>
    </row>
    <row r="171" spans="14:14" x14ac:dyDescent="0.25">
      <c r="N171" s="33"/>
    </row>
    <row r="172" spans="14:14" x14ac:dyDescent="0.25">
      <c r="N172" s="33"/>
    </row>
    <row r="173" spans="14:14" x14ac:dyDescent="0.25">
      <c r="N173" s="33"/>
    </row>
    <row r="174" spans="14:14" x14ac:dyDescent="0.25">
      <c r="N174" s="33"/>
    </row>
    <row r="175" spans="14:14" x14ac:dyDescent="0.25">
      <c r="N175" s="33"/>
    </row>
    <row r="176" spans="14:14" x14ac:dyDescent="0.25">
      <c r="N176" s="33"/>
    </row>
    <row r="177" spans="14:14" x14ac:dyDescent="0.25">
      <c r="N177" s="33"/>
    </row>
    <row r="178" spans="14:14" x14ac:dyDescent="0.25">
      <c r="N178" s="33"/>
    </row>
    <row r="179" spans="14:14" x14ac:dyDescent="0.25">
      <c r="N179" s="33"/>
    </row>
    <row r="180" spans="14:14" x14ac:dyDescent="0.25">
      <c r="N180" s="33"/>
    </row>
    <row r="181" spans="14:14" x14ac:dyDescent="0.25">
      <c r="N181" s="33"/>
    </row>
    <row r="182" spans="14:14" x14ac:dyDescent="0.25">
      <c r="N182" s="33"/>
    </row>
    <row r="183" spans="14:14" x14ac:dyDescent="0.25">
      <c r="N183" s="33"/>
    </row>
    <row r="184" spans="14:14" x14ac:dyDescent="0.25">
      <c r="N184" s="33"/>
    </row>
    <row r="185" spans="14:14" x14ac:dyDescent="0.25">
      <c r="N185" s="33"/>
    </row>
    <row r="186" spans="14:14" x14ac:dyDescent="0.25">
      <c r="N186" s="33"/>
    </row>
    <row r="187" spans="14:14" x14ac:dyDescent="0.25">
      <c r="N187" s="33"/>
    </row>
    <row r="188" spans="14:14" x14ac:dyDescent="0.25">
      <c r="N188" s="33"/>
    </row>
    <row r="189" spans="14:14" x14ac:dyDescent="0.25">
      <c r="N189" s="33"/>
    </row>
    <row r="190" spans="14:14" x14ac:dyDescent="0.25">
      <c r="N190" s="33"/>
    </row>
    <row r="191" spans="14:14" x14ac:dyDescent="0.25">
      <c r="N191" s="33"/>
    </row>
    <row r="192" spans="14:14" x14ac:dyDescent="0.25">
      <c r="N192" s="33"/>
    </row>
    <row r="193" spans="14:14" x14ac:dyDescent="0.25">
      <c r="N193" s="33"/>
    </row>
    <row r="194" spans="14:14" x14ac:dyDescent="0.25">
      <c r="N194" s="33"/>
    </row>
    <row r="195" spans="14:14" x14ac:dyDescent="0.25">
      <c r="N195" s="33"/>
    </row>
    <row r="196" spans="14:14" x14ac:dyDescent="0.25">
      <c r="N196" s="33"/>
    </row>
    <row r="197" spans="14:14" x14ac:dyDescent="0.25">
      <c r="N197" s="33"/>
    </row>
    <row r="198" spans="14:14" x14ac:dyDescent="0.25">
      <c r="N198" s="33"/>
    </row>
    <row r="199" spans="14:14" x14ac:dyDescent="0.25">
      <c r="N199" s="33"/>
    </row>
    <row r="200" spans="14:14" x14ac:dyDescent="0.25">
      <c r="N200" s="33"/>
    </row>
    <row r="201" spans="14:14" x14ac:dyDescent="0.25">
      <c r="N201" s="33"/>
    </row>
    <row r="202" spans="14:14" x14ac:dyDescent="0.25">
      <c r="N202" s="33"/>
    </row>
    <row r="203" spans="14:14" x14ac:dyDescent="0.25">
      <c r="N203" s="33"/>
    </row>
    <row r="204" spans="14:14" x14ac:dyDescent="0.25">
      <c r="N204" s="33"/>
    </row>
    <row r="205" spans="14:14" x14ac:dyDescent="0.25">
      <c r="N205" s="33"/>
    </row>
    <row r="206" spans="14:14" x14ac:dyDescent="0.25">
      <c r="N206" s="33"/>
    </row>
    <row r="207" spans="14:14" x14ac:dyDescent="0.25">
      <c r="N207" s="33"/>
    </row>
    <row r="208" spans="14:14" x14ac:dyDescent="0.25">
      <c r="N208" s="33"/>
    </row>
    <row r="209" spans="14:14" x14ac:dyDescent="0.25">
      <c r="N209" s="33"/>
    </row>
    <row r="210" spans="14:14" x14ac:dyDescent="0.25">
      <c r="N210" s="33"/>
    </row>
    <row r="211" spans="14:14" x14ac:dyDescent="0.25">
      <c r="N211" s="33"/>
    </row>
    <row r="212" spans="14:14" x14ac:dyDescent="0.25">
      <c r="N212" s="33"/>
    </row>
    <row r="213" spans="14:14" x14ac:dyDescent="0.25">
      <c r="N213" s="33"/>
    </row>
    <row r="214" spans="14:14" x14ac:dyDescent="0.25">
      <c r="N214" s="33"/>
    </row>
  </sheetData>
  <phoneticPr fontId="2" type="noConversion"/>
  <pageMargins left="1.1811023622047245" right="0.19685039370078741" top="1.3779527559055118" bottom="0.59055118110236227" header="0.51181102362204722" footer="0.51181102362204722"/>
  <pageSetup paperSize="9" orientation="portrait" horizontalDpi="4294967293" r:id="rId1"/>
  <headerFooter alignWithMargins="0"/>
  <rowBreaks count="2" manualBreakCount="2">
    <brk id="44" max="16383" man="1"/>
    <brk id="7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F15"/>
  <sheetViews>
    <sheetView workbookViewId="0">
      <selection activeCell="C2" sqref="C2:F18"/>
    </sheetView>
  </sheetViews>
  <sheetFormatPr defaultRowHeight="13.2" x14ac:dyDescent="0.25"/>
  <cols>
    <col min="3" max="3" width="11.33203125" customWidth="1"/>
    <col min="6" max="6" width="15.44140625" customWidth="1"/>
  </cols>
  <sheetData>
    <row r="3" spans="3:6" ht="15.6" x14ac:dyDescent="0.3">
      <c r="C3" s="49" t="s">
        <v>71</v>
      </c>
    </row>
    <row r="5" spans="3:6" x14ac:dyDescent="0.25">
      <c r="C5" s="50" t="s">
        <v>72</v>
      </c>
      <c r="F5" s="51">
        <v>250</v>
      </c>
    </row>
    <row r="6" spans="3:6" x14ac:dyDescent="0.25">
      <c r="C6" s="48" t="s">
        <v>76</v>
      </c>
    </row>
    <row r="7" spans="3:6" x14ac:dyDescent="0.25">
      <c r="F7" s="51"/>
    </row>
    <row r="8" spans="3:6" x14ac:dyDescent="0.25">
      <c r="C8" s="50" t="s">
        <v>78</v>
      </c>
      <c r="F8" s="51">
        <v>-805</v>
      </c>
    </row>
    <row r="10" spans="3:6" x14ac:dyDescent="0.25">
      <c r="C10" s="50" t="s">
        <v>75</v>
      </c>
      <c r="F10">
        <v>0</v>
      </c>
    </row>
    <row r="13" spans="3:6" x14ac:dyDescent="0.25">
      <c r="C13" s="50" t="s">
        <v>73</v>
      </c>
      <c r="F13" s="51">
        <v>-8610</v>
      </c>
    </row>
    <row r="15" spans="3:6" x14ac:dyDescent="0.25">
      <c r="C15" s="50" t="s">
        <v>74</v>
      </c>
      <c r="F15" s="64">
        <v>-3915</v>
      </c>
    </row>
  </sheetData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7:K23"/>
  <sheetViews>
    <sheetView workbookViewId="0">
      <selection activeCell="J21" sqref="J21"/>
    </sheetView>
  </sheetViews>
  <sheetFormatPr defaultRowHeight="13.2" x14ac:dyDescent="0.25"/>
  <cols>
    <col min="3" max="3" width="25.5546875" customWidth="1"/>
    <col min="6" max="6" width="23.5546875" customWidth="1"/>
    <col min="9" max="9" width="15.88671875" customWidth="1"/>
    <col min="11" max="11" width="19.88671875" customWidth="1"/>
  </cols>
  <sheetData>
    <row r="7" spans="3:11" ht="13.8" x14ac:dyDescent="0.25">
      <c r="F7" s="58">
        <v>1147522.43</v>
      </c>
    </row>
    <row r="8" spans="3:11" ht="13.8" x14ac:dyDescent="0.25">
      <c r="F8" s="60"/>
      <c r="I8" s="5">
        <v>63369.64</v>
      </c>
      <c r="J8" s="1"/>
      <c r="K8" s="6">
        <v>1237640.3799999999</v>
      </c>
    </row>
    <row r="9" spans="3:11" ht="13.8" x14ac:dyDescent="0.25">
      <c r="F9" s="58">
        <f>SUM(F7:F8)</f>
        <v>1147522.43</v>
      </c>
      <c r="I9" s="5">
        <v>1174270.74</v>
      </c>
      <c r="J9" s="1"/>
      <c r="K9" s="6">
        <v>-1232921.32</v>
      </c>
    </row>
    <row r="10" spans="3:11" ht="13.8" x14ac:dyDescent="0.25">
      <c r="C10" s="58"/>
      <c r="I10" s="9">
        <f>SUM(I8:I9)</f>
        <v>1237640.3799999999</v>
      </c>
      <c r="J10" s="2"/>
      <c r="K10" s="12">
        <f>SUM(K8:K9)</f>
        <v>4719.059999999823</v>
      </c>
    </row>
    <row r="11" spans="3:11" ht="13.8" x14ac:dyDescent="0.25">
      <c r="C11" s="58"/>
      <c r="I11" s="9">
        <v>13330</v>
      </c>
      <c r="J11" s="2"/>
      <c r="K11" s="12"/>
    </row>
    <row r="12" spans="3:11" ht="13.8" x14ac:dyDescent="0.25">
      <c r="C12" s="58">
        <v>79298.320000000007</v>
      </c>
      <c r="I12" s="9">
        <f>SUM(I10:I11)</f>
        <v>1250970.3799999999</v>
      </c>
      <c r="J12" s="2"/>
      <c r="K12" s="12"/>
    </row>
    <row r="13" spans="3:11" ht="13.8" x14ac:dyDescent="0.25">
      <c r="C13" s="60">
        <v>6100.57</v>
      </c>
      <c r="F13">
        <v>1174270.74</v>
      </c>
      <c r="I13" s="5">
        <v>26748.31</v>
      </c>
      <c r="J13" s="1"/>
      <c r="K13" s="6"/>
    </row>
    <row r="14" spans="3:11" ht="13.8" x14ac:dyDescent="0.25">
      <c r="C14" s="58">
        <f>SUM(C12:C13)</f>
        <v>85398.890000000014</v>
      </c>
      <c r="F14" s="58">
        <v>-1147522.43</v>
      </c>
      <c r="I14" s="9">
        <v>-22029.25</v>
      </c>
      <c r="J14" s="2"/>
      <c r="K14" s="12"/>
    </row>
    <row r="15" spans="3:11" ht="13.8" x14ac:dyDescent="0.25">
      <c r="F15">
        <f>SUM(F13:F14)</f>
        <v>26748.310000000056</v>
      </c>
      <c r="I15" s="5">
        <f>SUM(I13:I14)</f>
        <v>4719.0600000000013</v>
      </c>
      <c r="J15" s="1"/>
      <c r="K15" s="6"/>
    </row>
    <row r="18" spans="3:6" x14ac:dyDescent="0.25">
      <c r="C18">
        <v>26748.31</v>
      </c>
    </row>
    <row r="19" spans="3:6" x14ac:dyDescent="0.25">
      <c r="C19">
        <v>-1350</v>
      </c>
    </row>
    <row r="20" spans="3:6" x14ac:dyDescent="0.25">
      <c r="C20">
        <v>-9756</v>
      </c>
    </row>
    <row r="21" spans="3:6" ht="13.8" x14ac:dyDescent="0.25">
      <c r="C21">
        <f>SUM(C18:C20)</f>
        <v>15642.310000000001</v>
      </c>
      <c r="F21" s="5">
        <v>26748.31</v>
      </c>
    </row>
    <row r="22" spans="3:6" ht="13.8" x14ac:dyDescent="0.25">
      <c r="F22" s="5">
        <v>11106</v>
      </c>
    </row>
    <row r="23" spans="3:6" ht="13.8" x14ac:dyDescent="0.25">
      <c r="F23" s="5">
        <f>SUM(F21:F22)</f>
        <v>37854.31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Blad4</vt:lpstr>
      <vt:lpstr>Blad5</vt:lpstr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 Nymahn</dc:creator>
  <cp:lastModifiedBy>User</cp:lastModifiedBy>
  <cp:lastPrinted>2021-01-15T10:40:32Z</cp:lastPrinted>
  <dcterms:created xsi:type="dcterms:W3CDTF">2010-01-27T14:55:17Z</dcterms:created>
  <dcterms:modified xsi:type="dcterms:W3CDTF">2021-01-20T12:13:07Z</dcterms:modified>
</cp:coreProperties>
</file>